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omi\Documents\CO2固定計算\"/>
    </mc:Choice>
  </mc:AlternateContent>
  <xr:revisionPtr revIDLastSave="0" documentId="13_ncr:1_{9BB1AA5E-A165-491E-9E9F-58C216EE7826}" xr6:coauthVersionLast="47" xr6:coauthVersionMax="47" xr10:uidLastSave="{00000000-0000-0000-0000-000000000000}"/>
  <bookViews>
    <workbookView xWindow="-110" yWindow="-110" windowWidth="19420" windowHeight="12300" tabRatio="715" xr2:uid="{F4292E97-F3C2-4EB8-90F5-69A1AD6D528A}"/>
  </bookViews>
  <sheets>
    <sheet name="PSB18+BBF20+FC20+NagedSS+WCwet" sheetId="8" r:id="rId1"/>
    <sheet name="LBB2018+PSB2018+Non-aged SS+FC2" sheetId="6" r:id="rId2"/>
    <sheet name="LBB2018+PSB2018+BBF2020+FC2020" sheetId="5" r:id="rId3"/>
    <sheet name="LBB2018+PSB2018+BBF2020" sheetId="2" r:id="rId4"/>
    <sheet name="LBB2018+PSB2018+FC2020" sheetId="7" r:id="rId5"/>
    <sheet name="Minimum_BB2018" sheetId="4" r:id="rId6"/>
    <sheet name="Maximum_FC2020" sheetId="3" r:id="rId7"/>
    <sheet name="Forest" sheetId="1" r:id="rId8"/>
  </sheets>
  <definedNames>
    <definedName name="総埋立容量_m3">'PSB18+BBF20+FC20+NagedSS+WCwet'!$B$2</definedName>
    <definedName name="副産物種別数">'PSB18+BBF20+FC20+NagedSS+WCwet'!$B$1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  <c r="E6" i="8"/>
  <c r="D6" i="8"/>
  <c r="C6" i="8"/>
  <c r="B6" i="8"/>
  <c r="D7" i="8"/>
  <c r="D9" i="8"/>
  <c r="I20" i="8"/>
  <c r="H18" i="7"/>
  <c r="D7" i="7"/>
  <c r="D9" i="7" s="1"/>
  <c r="D10" i="7" s="1"/>
  <c r="D12" i="7" s="1"/>
  <c r="D13" i="7" s="1"/>
  <c r="D14" i="7" s="1"/>
  <c r="C7" i="7"/>
  <c r="C9" i="7" s="1"/>
  <c r="C10" i="7" s="1"/>
  <c r="C12" i="7" s="1"/>
  <c r="C13" i="7" s="1"/>
  <c r="C14" i="7" s="1"/>
  <c r="B7" i="7"/>
  <c r="B9" i="7" s="1"/>
  <c r="B10" i="7" s="1"/>
  <c r="B12" i="7" s="1"/>
  <c r="B13" i="7" s="1"/>
  <c r="B14" i="7" s="1"/>
  <c r="D5" i="7"/>
  <c r="C5" i="7"/>
  <c r="B5" i="7"/>
  <c r="F9" i="8" l="1"/>
  <c r="F7" i="8"/>
  <c r="E9" i="8"/>
  <c r="E7" i="8"/>
  <c r="C9" i="8"/>
  <c r="C7" i="8"/>
  <c r="D11" i="8"/>
  <c r="D12" i="8" s="1"/>
  <c r="D14" i="8" s="1"/>
  <c r="D15" i="8" s="1"/>
  <c r="D16" i="8" s="1"/>
  <c r="D10" i="8"/>
  <c r="B9" i="8"/>
  <c r="B7" i="8"/>
  <c r="B15" i="7"/>
  <c r="B8" i="7"/>
  <c r="C8" i="7"/>
  <c r="D8" i="7"/>
  <c r="H18" i="6"/>
  <c r="B9" i="6"/>
  <c r="B10" i="6" s="1"/>
  <c r="B12" i="6" s="1"/>
  <c r="B13" i="6" s="1"/>
  <c r="B14" i="6" s="1"/>
  <c r="E7" i="6"/>
  <c r="D7" i="6"/>
  <c r="D8" i="6" s="1"/>
  <c r="C7" i="6"/>
  <c r="C8" i="6" s="1"/>
  <c r="B7" i="6"/>
  <c r="B8" i="6" s="1"/>
  <c r="E5" i="6"/>
  <c r="D5" i="6"/>
  <c r="C5" i="6"/>
  <c r="B5" i="6"/>
  <c r="F10" i="8" l="1"/>
  <c r="F11" i="8"/>
  <c r="F12" i="8" s="1"/>
  <c r="F14" i="8" s="1"/>
  <c r="F15" i="8" s="1"/>
  <c r="F16" i="8" s="1"/>
  <c r="E10" i="8"/>
  <c r="E11" i="8"/>
  <c r="E12" i="8" s="1"/>
  <c r="E14" i="8" s="1"/>
  <c r="E15" i="8" s="1"/>
  <c r="E16" i="8" s="1"/>
  <c r="C10" i="8"/>
  <c r="C11" i="8"/>
  <c r="C12" i="8" s="1"/>
  <c r="C14" i="8" s="1"/>
  <c r="C15" i="8" s="1"/>
  <c r="C16" i="8" s="1"/>
  <c r="B17" i="8" s="1"/>
  <c r="B11" i="8"/>
  <c r="B12" i="8" s="1"/>
  <c r="B14" i="8" s="1"/>
  <c r="B15" i="8" s="1"/>
  <c r="B16" i="8" s="1"/>
  <c r="B10" i="8"/>
  <c r="E9" i="6"/>
  <c r="E10" i="6" s="1"/>
  <c r="E12" i="6" s="1"/>
  <c r="E13" i="6" s="1"/>
  <c r="E14" i="6" s="1"/>
  <c r="E8" i="6"/>
  <c r="B16" i="7"/>
  <c r="C9" i="6"/>
  <c r="C10" i="6" s="1"/>
  <c r="C12" i="6" s="1"/>
  <c r="C13" i="6" s="1"/>
  <c r="C14" i="6" s="1"/>
  <c r="D9" i="6"/>
  <c r="D10" i="6" s="1"/>
  <c r="D12" i="6" s="1"/>
  <c r="D13" i="6" s="1"/>
  <c r="D14" i="6" s="1"/>
  <c r="B7" i="5"/>
  <c r="B19" i="8" l="1"/>
  <c r="B18" i="8"/>
  <c r="B15" i="6"/>
  <c r="B16" i="6"/>
  <c r="E7" i="5"/>
  <c r="E9" i="5" s="1"/>
  <c r="E10" i="5" s="1"/>
  <c r="E12" i="5" s="1"/>
  <c r="E13" i="5" s="1"/>
  <c r="E14" i="5" s="1"/>
  <c r="E5" i="5"/>
  <c r="H18" i="5"/>
  <c r="D9" i="5"/>
  <c r="D10" i="5" s="1"/>
  <c r="D12" i="5" s="1"/>
  <c r="D13" i="5" s="1"/>
  <c r="D14" i="5" s="1"/>
  <c r="D7" i="5"/>
  <c r="D8" i="5" s="1"/>
  <c r="C7" i="5"/>
  <c r="C8" i="5" s="1"/>
  <c r="B8" i="5"/>
  <c r="D5" i="5"/>
  <c r="C5" i="5"/>
  <c r="B5" i="5"/>
  <c r="E8" i="5" l="1"/>
  <c r="C9" i="5"/>
  <c r="C10" i="5" s="1"/>
  <c r="C12" i="5" s="1"/>
  <c r="C13" i="5" s="1"/>
  <c r="C14" i="5" s="1"/>
  <c r="B9" i="5"/>
  <c r="B10" i="5" s="1"/>
  <c r="B12" i="5" s="1"/>
  <c r="B13" i="5" s="1"/>
  <c r="B14" i="5" s="1"/>
  <c r="B15" i="5" s="1"/>
  <c r="H18" i="4"/>
  <c r="B7" i="4"/>
  <c r="B9" i="4" s="1"/>
  <c r="B10" i="4" s="1"/>
  <c r="B12" i="4" s="1"/>
  <c r="B13" i="4" s="1"/>
  <c r="B14" i="4" s="1"/>
  <c r="B15" i="4" s="1"/>
  <c r="B5" i="4"/>
  <c r="B16" i="5" l="1"/>
  <c r="B16" i="4"/>
  <c r="B8" i="4"/>
  <c r="H18" i="3" l="1"/>
  <c r="B7" i="3"/>
  <c r="B8" i="3" s="1"/>
  <c r="B5" i="3"/>
  <c r="B9" i="3" l="1"/>
  <c r="B10" i="3" s="1"/>
  <c r="B12" i="3" s="1"/>
  <c r="B13" i="3" s="1"/>
  <c r="B14" i="3" s="1"/>
  <c r="B15" i="3" s="1"/>
  <c r="B5" i="1"/>
  <c r="B7" i="1" s="1"/>
  <c r="B11" i="1"/>
  <c r="B3" i="1" s="1"/>
  <c r="H18" i="2"/>
  <c r="B6" i="1" l="1"/>
  <c r="B17" i="3"/>
  <c r="B16" i="3"/>
  <c r="B5" i="2"/>
  <c r="C5" i="2"/>
  <c r="B17" i="4" l="1"/>
  <c r="B17" i="5"/>
  <c r="B17" i="6"/>
  <c r="B17" i="7"/>
  <c r="D5" i="2"/>
  <c r="D7" i="2" l="1"/>
  <c r="C7" i="2"/>
  <c r="C8" i="2" s="1"/>
  <c r="B7" i="2"/>
  <c r="B8" i="2" s="1"/>
  <c r="D8" i="2" l="1"/>
  <c r="D9" i="2"/>
  <c r="D10" i="2" s="1"/>
  <c r="D12" i="2" s="1"/>
  <c r="D13" i="2" s="1"/>
  <c r="D14" i="2" s="1"/>
  <c r="B9" i="2"/>
  <c r="B10" i="2" s="1"/>
  <c r="B12" i="2" s="1"/>
  <c r="B13" i="2" s="1"/>
  <c r="B14" i="2" s="1"/>
  <c r="C9" i="2"/>
  <c r="C10" i="2" s="1"/>
  <c r="C12" i="2" s="1"/>
  <c r="C13" i="2" s="1"/>
  <c r="C14" i="2" s="1"/>
  <c r="B15" i="2" l="1"/>
  <c r="B16" i="2" s="1"/>
  <c r="B17" i="2" l="1"/>
</calcChain>
</file>

<file path=xl/sharedStrings.xml><?xml version="1.0" encoding="utf-8"?>
<sst xmlns="http://schemas.openxmlformats.org/spreadsheetml/2006/main" count="179" uniqueCount="43">
  <si>
    <t>Cの分子量</t>
    <rPh sb="2" eb="5">
      <t>ブンシリョウ</t>
    </rPh>
    <phoneticPr fontId="1"/>
  </si>
  <si>
    <t>Oの分子量</t>
    <rPh sb="2" eb="5">
      <t>ブンシリョウ</t>
    </rPh>
    <phoneticPr fontId="1"/>
  </si>
  <si>
    <t>CO2の分子量</t>
    <rPh sb="4" eb="7">
      <t>ブンシリョウ</t>
    </rPh>
    <phoneticPr fontId="1"/>
  </si>
  <si>
    <t>施設面積（ha)</t>
    <rPh sb="0" eb="2">
      <t>シセツ</t>
    </rPh>
    <rPh sb="2" eb="4">
      <t>メンセキ</t>
    </rPh>
    <phoneticPr fontId="1"/>
  </si>
  <si>
    <t>森林1ha当たりの炭素C固定量(ton/ha.year)</t>
    <rPh sb="0" eb="2">
      <t>シンリン</t>
    </rPh>
    <rPh sb="5" eb="6">
      <t>ア</t>
    </rPh>
    <rPh sb="9" eb="11">
      <t>タンソ</t>
    </rPh>
    <rPh sb="12" eb="14">
      <t>コテイ</t>
    </rPh>
    <rPh sb="14" eb="15">
      <t>リョウ</t>
    </rPh>
    <phoneticPr fontId="1"/>
  </si>
  <si>
    <t>施設面積相当森林の炭素C固定量(ton/year)</t>
    <rPh sb="0" eb="2">
      <t>シセツ</t>
    </rPh>
    <rPh sb="2" eb="4">
      <t>メンセキ</t>
    </rPh>
    <rPh sb="4" eb="6">
      <t>ソウトウ</t>
    </rPh>
    <rPh sb="6" eb="8">
      <t>シンリン</t>
    </rPh>
    <phoneticPr fontId="1"/>
  </si>
  <si>
    <t>森林総合研究所</t>
    <rPh sb="0" eb="2">
      <t>シンリン</t>
    </rPh>
    <rPh sb="2" eb="4">
      <t>ソウゴウ</t>
    </rPh>
    <rPh sb="4" eb="7">
      <t>ケンキュウショ</t>
    </rPh>
    <phoneticPr fontId="1"/>
  </si>
  <si>
    <t>林野庁</t>
    <rPh sb="0" eb="3">
      <t>リンヤチョウ</t>
    </rPh>
    <phoneticPr fontId="1"/>
  </si>
  <si>
    <t>http://www.ffpri.affrc.go.jp/research/dept/22climate/kyuushuuryou/</t>
    <phoneticPr fontId="1"/>
  </si>
  <si>
    <t>https://www.rinya.maff.go.jp/kanto/iwaki/knowledge/breathing.html</t>
    <phoneticPr fontId="1"/>
  </si>
  <si>
    <t>森林1ha当たりのCO2固定量(ton/ha.year)</t>
    <rPh sb="0" eb="2">
      <t>シンリン</t>
    </rPh>
    <rPh sb="5" eb="6">
      <t>ア</t>
    </rPh>
    <rPh sb="12" eb="14">
      <t>コテイ</t>
    </rPh>
    <rPh sb="14" eb="15">
      <t>リョウ</t>
    </rPh>
    <phoneticPr fontId="1"/>
  </si>
  <si>
    <t>森林CO2固定性能</t>
    <rPh sb="0" eb="2">
      <t>シンリン</t>
    </rPh>
    <rPh sb="5" eb="7">
      <t>コテイ</t>
    </rPh>
    <rPh sb="7" eb="9">
      <t>セイノウ</t>
    </rPh>
    <phoneticPr fontId="1"/>
  </si>
  <si>
    <t>施設面積相当森林のCO2固定量（ton/year)</t>
    <rPh sb="0" eb="2">
      <t>シセツ</t>
    </rPh>
    <rPh sb="2" eb="4">
      <t>メンセキ</t>
    </rPh>
    <rPh sb="4" eb="6">
      <t>ソウトウ</t>
    </rPh>
    <rPh sb="6" eb="8">
      <t>シンリン</t>
    </rPh>
    <rPh sb="12" eb="14">
      <t>コテイ</t>
    </rPh>
    <rPh sb="14" eb="15">
      <t>リョウ</t>
    </rPh>
    <phoneticPr fontId="1"/>
  </si>
  <si>
    <t>林野庁・関東森林管理局</t>
    <rPh sb="0" eb="3">
      <t>リンヤチョウ</t>
    </rPh>
    <rPh sb="4" eb="6">
      <t>カントウ</t>
    </rPh>
    <rPh sb="6" eb="8">
      <t>シンリン</t>
    </rPh>
    <rPh sb="8" eb="10">
      <t>カンリ</t>
    </rPh>
    <rPh sb="10" eb="11">
      <t>キョク</t>
    </rPh>
    <phoneticPr fontId="1"/>
  </si>
  <si>
    <t>副産物</t>
    <rPh sb="0" eb="3">
      <t>フクサンブツ</t>
    </rPh>
    <phoneticPr fontId="1"/>
  </si>
  <si>
    <r>
      <t>各副産物単位質量当たりのCO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固定量(g-CO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/g-sample)</t>
    </r>
    <rPh sb="0" eb="1">
      <t>カク</t>
    </rPh>
    <rPh sb="1" eb="4">
      <t>フクサンブツ</t>
    </rPh>
    <phoneticPr fontId="1"/>
  </si>
  <si>
    <r>
      <t>各副産物の埋立容量（m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)</t>
    </r>
    <rPh sb="0" eb="1">
      <t>カク</t>
    </rPh>
    <rPh sb="1" eb="4">
      <t>フクサンブツ</t>
    </rPh>
    <rPh sb="5" eb="7">
      <t>ウメタテ</t>
    </rPh>
    <rPh sb="7" eb="9">
      <t>ヨウリョウ</t>
    </rPh>
    <phoneticPr fontId="1"/>
  </si>
  <si>
    <t>覆土容量/埋立全容量割合(%)</t>
    <phoneticPr fontId="1"/>
  </si>
  <si>
    <r>
      <t>各副産物に対する覆土容量（m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)</t>
    </r>
    <rPh sb="0" eb="1">
      <t>カク</t>
    </rPh>
    <rPh sb="1" eb="4">
      <t>フクサンブツ</t>
    </rPh>
    <rPh sb="5" eb="6">
      <t>タイ</t>
    </rPh>
    <rPh sb="8" eb="10">
      <t>フクド</t>
    </rPh>
    <rPh sb="10" eb="12">
      <t>ヨウリョウ</t>
    </rPh>
    <phoneticPr fontId="1"/>
  </si>
  <si>
    <r>
      <t>副産物・素材容量（m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)</t>
    </r>
    <phoneticPr fontId="1"/>
  </si>
  <si>
    <r>
      <t>副産物・素材乾燥密度（g/cm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)</t>
    </r>
    <phoneticPr fontId="1"/>
  </si>
  <si>
    <r>
      <t>各副産物の埋立容量（cm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)</t>
    </r>
    <phoneticPr fontId="1"/>
  </si>
  <si>
    <r>
      <t>各副産物に対する覆土容量（cm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)</t>
    </r>
    <phoneticPr fontId="1"/>
  </si>
  <si>
    <r>
      <t>副産物・素材容量（cm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)</t>
    </r>
    <phoneticPr fontId="1"/>
  </si>
  <si>
    <t>副産物・素材総質量(g)</t>
    <phoneticPr fontId="1"/>
  </si>
  <si>
    <t>副産物・素材総質量(Mg)</t>
  </si>
  <si>
    <r>
      <t>副産物・素材CO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固定量(Mg)</t>
    </r>
    <rPh sb="0" eb="3">
      <t>フクサンブツ</t>
    </rPh>
    <rPh sb="4" eb="6">
      <t>ソザイ</t>
    </rPh>
    <rPh sb="9" eb="11">
      <t>コテイ</t>
    </rPh>
    <rPh sb="11" eb="12">
      <t>リョウ</t>
    </rPh>
    <phoneticPr fontId="1"/>
  </si>
  <si>
    <t>想定副産物</t>
    <rPh sb="0" eb="2">
      <t>ソウテイ</t>
    </rPh>
    <rPh sb="2" eb="5">
      <t>フクサンブツ</t>
    </rPh>
    <phoneticPr fontId="1"/>
  </si>
  <si>
    <t>PSB_2018</t>
    <phoneticPr fontId="1"/>
  </si>
  <si>
    <t>施設全体CO2固定量(Mg=ton)</t>
    <phoneticPr fontId="1"/>
  </si>
  <si>
    <t>施設全体の炭素C固定量(Mg=ton)</t>
    <phoneticPr fontId="1"/>
  </si>
  <si>
    <t>施設全体CO2固定性能の森林〇年分</t>
    <phoneticPr fontId="1"/>
  </si>
  <si>
    <r>
      <t>施設面積（m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)</t>
    </r>
    <rPh sb="0" eb="2">
      <t>シセツ</t>
    </rPh>
    <rPh sb="2" eb="4">
      <t>メンセキ</t>
    </rPh>
    <phoneticPr fontId="1"/>
  </si>
  <si>
    <t>LBB_2018</t>
    <phoneticPr fontId="1"/>
  </si>
  <si>
    <t>BBF_2020</t>
    <phoneticPr fontId="1"/>
  </si>
  <si>
    <t>FC_2020</t>
    <phoneticPr fontId="1"/>
  </si>
  <si>
    <t>BB_2018</t>
    <phoneticPr fontId="1"/>
  </si>
  <si>
    <t>副産物・素材総質量(Mg)</t>
    <phoneticPr fontId="1"/>
  </si>
  <si>
    <t>施設全体CO2固定性能の森林相当年（年）</t>
    <rPh sb="14" eb="16">
      <t>ソウトウ</t>
    </rPh>
    <rPh sb="18" eb="19">
      <t>ネン</t>
    </rPh>
    <phoneticPr fontId="1"/>
  </si>
  <si>
    <t>Non-aged SS</t>
    <phoneticPr fontId="1"/>
  </si>
  <si>
    <t>W-Con-wet</t>
    <phoneticPr fontId="1"/>
  </si>
  <si>
    <t>副産物種別数</t>
    <rPh sb="0" eb="3">
      <t>フクサンブツ</t>
    </rPh>
    <rPh sb="3" eb="5">
      <t>シュベツ</t>
    </rPh>
    <rPh sb="5" eb="6">
      <t>スウ</t>
    </rPh>
    <phoneticPr fontId="1"/>
  </si>
  <si>
    <r>
      <t>総埋立容量(m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)</t>
    </r>
    <rPh sb="0" eb="1">
      <t>ソウ</t>
    </rPh>
    <rPh sb="1" eb="3">
      <t>ウメタテ</t>
    </rPh>
    <rPh sb="3" eb="5">
      <t>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</si>
</sst>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3" fillId="0" borderId="0" xfId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0" fillId="3" borderId="0" xfId="0" applyFill="1">
      <alignment vertical="center"/>
    </xf>
    <xf numFmtId="2" fontId="0" fillId="3" borderId="0" xfId="0" applyNumberFormat="1" applyFill="1">
      <alignment vertical="center"/>
    </xf>
    <xf numFmtId="1" fontId="0" fillId="0" borderId="0" xfId="0" applyNumberFormat="1">
      <alignment vertical="center"/>
    </xf>
    <xf numFmtId="0" fontId="0" fillId="2" borderId="0" xfId="0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inya.maff.go.jp/kanto/iwaki/knowledge/breathing.html" TargetMode="External"/><Relationship Id="rId2" Type="http://schemas.openxmlformats.org/officeDocument/2006/relationships/hyperlink" Target="https://www.rinya.maff.go.jp/kanto/iwaki/knowledge/breathing.html" TargetMode="External"/><Relationship Id="rId1" Type="http://schemas.openxmlformats.org/officeDocument/2006/relationships/hyperlink" Target="http://www.ffpri.affrc.go.jp/research/dept/22climate/kyuushuuryou/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3B57-32E9-41ED-8E50-D0A5A78A05C1}">
  <dimension ref="A1:I20"/>
  <sheetViews>
    <sheetView tabSelected="1" workbookViewId="0">
      <selection activeCell="B17" sqref="B17:F17"/>
    </sheetView>
  </sheetViews>
  <sheetFormatPr defaultRowHeight="18" x14ac:dyDescent="0.55000000000000004"/>
  <cols>
    <col min="1" max="1" width="21.6640625" style="4" customWidth="1"/>
    <col min="2" max="4" width="14.6640625" customWidth="1"/>
    <col min="5" max="5" width="16.58203125" customWidth="1"/>
    <col min="6" max="6" width="16.75" customWidth="1"/>
    <col min="7" max="7" width="14" customWidth="1"/>
    <col min="8" max="8" width="13.83203125" customWidth="1"/>
    <col min="9" max="9" width="9.58203125" customWidth="1"/>
  </cols>
  <sheetData>
    <row r="1" spans="1:7" x14ac:dyDescent="0.55000000000000004">
      <c r="A1" s="4" t="s">
        <v>41</v>
      </c>
      <c r="B1" s="6">
        <v>5</v>
      </c>
    </row>
    <row r="2" spans="1:7" ht="20" x14ac:dyDescent="0.55000000000000004">
      <c r="A2" s="4" t="s">
        <v>42</v>
      </c>
      <c r="B2" s="6">
        <v>3193177</v>
      </c>
    </row>
    <row r="3" spans="1:7" x14ac:dyDescent="0.55000000000000004">
      <c r="A3" s="4" t="s">
        <v>14</v>
      </c>
      <c r="B3" s="3">
        <v>1</v>
      </c>
      <c r="C3" s="3">
        <v>2</v>
      </c>
      <c r="D3" s="3">
        <v>3</v>
      </c>
      <c r="E3" s="3">
        <v>4</v>
      </c>
      <c r="F3" s="3">
        <v>5</v>
      </c>
    </row>
    <row r="4" spans="1:7" x14ac:dyDescent="0.55000000000000004">
      <c r="A4" s="4" t="s">
        <v>27</v>
      </c>
      <c r="B4" s="3" t="s">
        <v>28</v>
      </c>
      <c r="C4" s="3" t="s">
        <v>34</v>
      </c>
      <c r="D4" s="3" t="s">
        <v>35</v>
      </c>
      <c r="E4" s="3" t="s">
        <v>39</v>
      </c>
      <c r="F4" s="3" t="s">
        <v>40</v>
      </c>
    </row>
    <row r="5" spans="1:7" ht="74.5" customHeight="1" x14ac:dyDescent="0.55000000000000004">
      <c r="A5" s="4" t="s">
        <v>15</v>
      </c>
      <c r="B5" s="6">
        <v>0.13600000000000001</v>
      </c>
      <c r="C5" s="6">
        <v>2.9000000000000001E-2</v>
      </c>
      <c r="D5" s="6">
        <v>0.17399999999999999</v>
      </c>
      <c r="E5" s="6">
        <v>4.1000000000000002E-2</v>
      </c>
      <c r="F5" s="12">
        <v>3.2000000000000001E-2</v>
      </c>
      <c r="G5" s="3"/>
    </row>
    <row r="6" spans="1:7" ht="38" x14ac:dyDescent="0.55000000000000004">
      <c r="A6" s="4" t="s">
        <v>16</v>
      </c>
      <c r="B6" s="16">
        <f>総埋立容量_m3/副産物種別数</f>
        <v>638635.4</v>
      </c>
      <c r="C6" s="16">
        <f>総埋立容量_m3/副産物種別数</f>
        <v>638635.4</v>
      </c>
      <c r="D6" s="16">
        <f>総埋立容量_m3/副産物種別数</f>
        <v>638635.4</v>
      </c>
      <c r="E6" s="16">
        <f>総埋立容量_m3/副産物種別数</f>
        <v>638635.4</v>
      </c>
      <c r="F6" s="17">
        <f>総埋立容量_m3/副産物種別数</f>
        <v>638635.4</v>
      </c>
      <c r="G6" s="5"/>
    </row>
    <row r="7" spans="1:7" ht="38" x14ac:dyDescent="0.55000000000000004">
      <c r="A7" s="4" t="s">
        <v>21</v>
      </c>
      <c r="B7" s="3">
        <f>B6*1000000</f>
        <v>638635400000</v>
      </c>
      <c r="C7" s="3">
        <f t="shared" ref="C7:F7" si="0">C6*1000000</f>
        <v>638635400000</v>
      </c>
      <c r="D7" s="3">
        <f t="shared" si="0"/>
        <v>638635400000</v>
      </c>
      <c r="E7" s="3">
        <f t="shared" si="0"/>
        <v>638635400000</v>
      </c>
      <c r="F7" s="3">
        <f t="shared" si="0"/>
        <v>638635400000</v>
      </c>
      <c r="G7" s="5"/>
    </row>
    <row r="8" spans="1:7" ht="36" x14ac:dyDescent="0.55000000000000004">
      <c r="A8" s="4" t="s">
        <v>17</v>
      </c>
      <c r="B8" s="7">
        <v>20</v>
      </c>
      <c r="C8" s="7">
        <v>20</v>
      </c>
      <c r="D8" s="7">
        <v>20</v>
      </c>
      <c r="E8" s="7">
        <v>20</v>
      </c>
      <c r="F8" s="12">
        <v>20</v>
      </c>
      <c r="G8" s="5"/>
    </row>
    <row r="9" spans="1:7" ht="38" x14ac:dyDescent="0.55000000000000004">
      <c r="A9" s="4" t="s">
        <v>18</v>
      </c>
      <c r="B9" s="5">
        <f>B6*(B8/100)</f>
        <v>127727.08000000002</v>
      </c>
      <c r="C9" s="5">
        <f t="shared" ref="C9:F9" si="1">C6*(C8/100)</f>
        <v>127727.08000000002</v>
      </c>
      <c r="D9" s="5">
        <f t="shared" si="1"/>
        <v>127727.08000000002</v>
      </c>
      <c r="E9" s="5">
        <f t="shared" si="1"/>
        <v>127727.08000000002</v>
      </c>
      <c r="F9" s="5">
        <f t="shared" si="1"/>
        <v>127727.08000000002</v>
      </c>
      <c r="G9" s="5"/>
    </row>
    <row r="10" spans="1:7" ht="38" x14ac:dyDescent="0.55000000000000004">
      <c r="A10" s="4" t="s">
        <v>22</v>
      </c>
      <c r="B10" s="3">
        <f>B9*1000000</f>
        <v>127727080000.00002</v>
      </c>
      <c r="C10" s="3">
        <f t="shared" ref="C10:F10" si="2">C9*1000000</f>
        <v>127727080000.00002</v>
      </c>
      <c r="D10" s="3">
        <f t="shared" ref="D10" si="3">D9*1000000</f>
        <v>127727080000.00002</v>
      </c>
      <c r="E10" s="3">
        <f t="shared" si="2"/>
        <v>127727080000.00002</v>
      </c>
      <c r="F10" s="3">
        <f t="shared" si="2"/>
        <v>127727080000.00002</v>
      </c>
      <c r="G10" s="5"/>
    </row>
    <row r="11" spans="1:7" ht="20" x14ac:dyDescent="0.55000000000000004">
      <c r="A11" s="4" t="s">
        <v>19</v>
      </c>
      <c r="B11" s="5">
        <f>B6-B9</f>
        <v>510908.32</v>
      </c>
      <c r="C11" s="5">
        <f t="shared" ref="C11:F11" si="4">C6-C9</f>
        <v>510908.32</v>
      </c>
      <c r="D11" s="5">
        <f t="shared" ref="D11" si="5">D6-D9</f>
        <v>510908.32</v>
      </c>
      <c r="E11" s="5">
        <f t="shared" si="4"/>
        <v>510908.32</v>
      </c>
      <c r="F11" s="5">
        <f t="shared" si="4"/>
        <v>510908.32</v>
      </c>
    </row>
    <row r="12" spans="1:7" ht="20" x14ac:dyDescent="0.55000000000000004">
      <c r="A12" s="4" t="s">
        <v>23</v>
      </c>
      <c r="B12" s="3">
        <f>B11*1000000</f>
        <v>510908320000</v>
      </c>
      <c r="C12" s="3">
        <f t="shared" ref="C12:F12" si="6">C11*1000000</f>
        <v>510908320000</v>
      </c>
      <c r="D12" s="3">
        <f t="shared" ref="D12" si="7">D11*1000000</f>
        <v>510908320000</v>
      </c>
      <c r="E12" s="3">
        <f t="shared" si="6"/>
        <v>510908320000</v>
      </c>
      <c r="F12" s="3">
        <f t="shared" si="6"/>
        <v>510908320000</v>
      </c>
    </row>
    <row r="13" spans="1:7" ht="38" x14ac:dyDescent="0.55000000000000004">
      <c r="A13" s="4" t="s">
        <v>20</v>
      </c>
      <c r="B13" s="8">
        <v>0.41</v>
      </c>
      <c r="C13" s="8">
        <v>0.42</v>
      </c>
      <c r="D13" s="8">
        <v>0.25</v>
      </c>
      <c r="E13" s="8">
        <v>0.95</v>
      </c>
      <c r="F13" s="8">
        <v>1.07</v>
      </c>
    </row>
    <row r="14" spans="1:7" x14ac:dyDescent="0.55000000000000004">
      <c r="A14" s="4" t="s">
        <v>24</v>
      </c>
      <c r="B14" s="3">
        <f>B13*B12</f>
        <v>209472411200</v>
      </c>
      <c r="C14" s="3">
        <f t="shared" ref="C14:F14" si="8">C13*C12</f>
        <v>214581494400</v>
      </c>
      <c r="D14" s="3">
        <f t="shared" ref="D14" si="9">D13*D12</f>
        <v>127727080000</v>
      </c>
      <c r="E14" s="3">
        <f t="shared" si="8"/>
        <v>485362904000</v>
      </c>
      <c r="F14" s="3">
        <f t="shared" si="8"/>
        <v>546671902400.00006</v>
      </c>
    </row>
    <row r="15" spans="1:7" x14ac:dyDescent="0.55000000000000004">
      <c r="A15" s="4" t="s">
        <v>37</v>
      </c>
      <c r="B15" s="14">
        <f>B14/1000000</f>
        <v>209472.4112</v>
      </c>
      <c r="C15" s="14">
        <f t="shared" ref="C15:F15" si="10">C14/1000000</f>
        <v>214581.4944</v>
      </c>
      <c r="D15" s="14">
        <f t="shared" ref="D15" si="11">D14/1000000</f>
        <v>127727.08</v>
      </c>
      <c r="E15" s="14">
        <f t="shared" si="10"/>
        <v>485362.90399999998</v>
      </c>
      <c r="F15" s="14">
        <f t="shared" si="10"/>
        <v>546671.90240000002</v>
      </c>
    </row>
    <row r="16" spans="1:7" ht="38" x14ac:dyDescent="0.55000000000000004">
      <c r="A16" s="4" t="s">
        <v>26</v>
      </c>
      <c r="B16" s="14">
        <f>B5*B15</f>
        <v>28488.247923200004</v>
      </c>
      <c r="C16" s="14">
        <f t="shared" ref="C16:F16" si="12">C5*C15</f>
        <v>6222.8633375999998</v>
      </c>
      <c r="D16" s="14">
        <f t="shared" ref="D16" si="13">D5*D15</f>
        <v>22224.511919999997</v>
      </c>
      <c r="E16" s="14">
        <f t="shared" si="12"/>
        <v>19899.879064000001</v>
      </c>
      <c r="F16" s="14">
        <f t="shared" si="12"/>
        <v>17493.500876800001</v>
      </c>
    </row>
    <row r="17" spans="1:9" ht="36" x14ac:dyDescent="0.55000000000000004">
      <c r="A17" s="4" t="s">
        <v>29</v>
      </c>
      <c r="B17" s="15">
        <f>SUM(B16:H16)</f>
        <v>94329.003121600006</v>
      </c>
      <c r="C17" s="15"/>
      <c r="D17" s="15"/>
      <c r="E17" s="15"/>
      <c r="F17" s="15"/>
    </row>
    <row r="18" spans="1:9" ht="36" x14ac:dyDescent="0.55000000000000004">
      <c r="A18" s="4" t="s">
        <v>30</v>
      </c>
      <c r="B18" s="15">
        <f>I18/I20*B17</f>
        <v>25741.679788466623</v>
      </c>
      <c r="C18" s="15"/>
      <c r="D18" s="15"/>
      <c r="E18" s="15"/>
      <c r="F18" s="15"/>
      <c r="G18" s="1"/>
      <c r="H18" s="9" t="s">
        <v>0</v>
      </c>
      <c r="I18" s="10">
        <v>12.01</v>
      </c>
    </row>
    <row r="19" spans="1:9" ht="36" x14ac:dyDescent="0.55000000000000004">
      <c r="A19" s="4" t="s">
        <v>38</v>
      </c>
      <c r="B19" s="15">
        <f>B17/Forest!B6</f>
        <v>648.50238948886602</v>
      </c>
      <c r="C19" s="15"/>
      <c r="D19" s="15"/>
      <c r="E19" s="15"/>
      <c r="F19" s="15"/>
      <c r="G19" s="1"/>
      <c r="H19" s="9" t="s">
        <v>1</v>
      </c>
      <c r="I19" s="10">
        <v>16</v>
      </c>
    </row>
    <row r="20" spans="1:9" x14ac:dyDescent="0.55000000000000004">
      <c r="H20" s="9" t="s">
        <v>2</v>
      </c>
      <c r="I20" s="9">
        <f>I18+I19*2</f>
        <v>44.01</v>
      </c>
    </row>
  </sheetData>
  <mergeCells count="3">
    <mergeCell ref="B17:F17"/>
    <mergeCell ref="B18:F18"/>
    <mergeCell ref="B19:F19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5872-CFB2-4267-A62B-25339F34823E}">
  <dimension ref="A1:H18"/>
  <sheetViews>
    <sheetView workbookViewId="0">
      <selection activeCell="D3" sqref="D3"/>
    </sheetView>
  </sheetViews>
  <sheetFormatPr defaultRowHeight="18" x14ac:dyDescent="0.55000000000000004"/>
  <cols>
    <col min="1" max="1" width="21.6640625" style="4" customWidth="1"/>
    <col min="2" max="3" width="14.6640625" customWidth="1"/>
    <col min="4" max="4" width="16.58203125" customWidth="1"/>
    <col min="5" max="5" width="16.75" customWidth="1"/>
    <col min="6" max="6" width="14" customWidth="1"/>
    <col min="7" max="7" width="13.83203125" customWidth="1"/>
    <col min="8" max="8" width="9.58203125" customWidth="1"/>
  </cols>
  <sheetData>
    <row r="1" spans="1:8" x14ac:dyDescent="0.55000000000000004">
      <c r="A1" s="4" t="s">
        <v>14</v>
      </c>
      <c r="B1" s="3">
        <v>1</v>
      </c>
      <c r="C1" s="3">
        <v>2</v>
      </c>
      <c r="D1" s="3">
        <v>3</v>
      </c>
      <c r="E1" s="3">
        <v>4</v>
      </c>
    </row>
    <row r="2" spans="1:8" x14ac:dyDescent="0.55000000000000004">
      <c r="A2" s="4" t="s">
        <v>27</v>
      </c>
      <c r="B2" s="3" t="s">
        <v>33</v>
      </c>
      <c r="C2" s="3" t="s">
        <v>28</v>
      </c>
      <c r="D2" s="3" t="s">
        <v>39</v>
      </c>
      <c r="E2" s="3" t="s">
        <v>35</v>
      </c>
    </row>
    <row r="3" spans="1:8" ht="74.5" customHeight="1" x14ac:dyDescent="0.55000000000000004">
      <c r="A3" s="4" t="s">
        <v>15</v>
      </c>
      <c r="B3" s="6">
        <v>5.5E-2</v>
      </c>
      <c r="C3" s="6">
        <v>0.13600000000000001</v>
      </c>
      <c r="D3" s="6">
        <v>4.1000000000000002E-2</v>
      </c>
      <c r="E3" s="12">
        <v>0.17399999999999999</v>
      </c>
      <c r="F3" s="3"/>
    </row>
    <row r="4" spans="1:8" ht="38" x14ac:dyDescent="0.55000000000000004">
      <c r="A4" s="4" t="s">
        <v>16</v>
      </c>
      <c r="B4" s="7">
        <v>798294</v>
      </c>
      <c r="C4" s="7">
        <v>798294</v>
      </c>
      <c r="D4" s="7">
        <v>798294</v>
      </c>
      <c r="E4" s="13">
        <v>798295</v>
      </c>
      <c r="F4" s="5"/>
    </row>
    <row r="5" spans="1:8" ht="38" x14ac:dyDescent="0.55000000000000004">
      <c r="A5" s="4" t="s">
        <v>21</v>
      </c>
      <c r="B5" s="3">
        <f>B4*1000000</f>
        <v>798294000000</v>
      </c>
      <c r="C5" s="3">
        <f t="shared" ref="C5:E5" si="0">C4*1000000</f>
        <v>798294000000</v>
      </c>
      <c r="D5" s="3">
        <f t="shared" si="0"/>
        <v>798294000000</v>
      </c>
      <c r="E5" s="3">
        <f t="shared" si="0"/>
        <v>798295000000</v>
      </c>
      <c r="F5" s="5"/>
    </row>
    <row r="6" spans="1:8" ht="36" x14ac:dyDescent="0.55000000000000004">
      <c r="A6" s="4" t="s">
        <v>17</v>
      </c>
      <c r="B6" s="7">
        <v>20</v>
      </c>
      <c r="C6" s="7">
        <v>20</v>
      </c>
      <c r="D6" s="7">
        <v>20</v>
      </c>
      <c r="E6" s="12">
        <v>20</v>
      </c>
      <c r="F6" s="5"/>
    </row>
    <row r="7" spans="1:8" ht="38" x14ac:dyDescent="0.55000000000000004">
      <c r="A7" s="4" t="s">
        <v>18</v>
      </c>
      <c r="B7" s="5">
        <f>B4*(B6/100)</f>
        <v>159658.80000000002</v>
      </c>
      <c r="C7" s="5">
        <f t="shared" ref="C7:E7" si="1">C4*(C6/100)</f>
        <v>159658.80000000002</v>
      </c>
      <c r="D7" s="5">
        <f t="shared" si="1"/>
        <v>159658.80000000002</v>
      </c>
      <c r="E7" s="5">
        <f t="shared" si="1"/>
        <v>159659</v>
      </c>
      <c r="F7" s="5"/>
    </row>
    <row r="8" spans="1:8" ht="38" x14ac:dyDescent="0.55000000000000004">
      <c r="A8" s="4" t="s">
        <v>22</v>
      </c>
      <c r="B8" s="3">
        <f>B7*1000000</f>
        <v>159658800000.00003</v>
      </c>
      <c r="C8" s="3">
        <f t="shared" ref="C8:E8" si="2">C7*1000000</f>
        <v>159658800000.00003</v>
      </c>
      <c r="D8" s="3">
        <f t="shared" si="2"/>
        <v>159658800000.00003</v>
      </c>
      <c r="E8" s="3">
        <f t="shared" si="2"/>
        <v>159659000000</v>
      </c>
      <c r="F8" s="5"/>
    </row>
    <row r="9" spans="1:8" ht="20" x14ac:dyDescent="0.55000000000000004">
      <c r="A9" s="4" t="s">
        <v>19</v>
      </c>
      <c r="B9" s="5">
        <f>B4-B7</f>
        <v>638635.19999999995</v>
      </c>
      <c r="C9" s="5">
        <f t="shared" ref="C9:E9" si="3">C4-C7</f>
        <v>638635.19999999995</v>
      </c>
      <c r="D9" s="5">
        <f t="shared" si="3"/>
        <v>638635.19999999995</v>
      </c>
      <c r="E9" s="5">
        <f t="shared" si="3"/>
        <v>638636</v>
      </c>
    </row>
    <row r="10" spans="1:8" ht="20" x14ac:dyDescent="0.55000000000000004">
      <c r="A10" s="4" t="s">
        <v>23</v>
      </c>
      <c r="B10" s="3">
        <f>B9*1000000</f>
        <v>638635200000</v>
      </c>
      <c r="C10" s="3">
        <f t="shared" ref="C10:E10" si="4">C9*1000000</f>
        <v>638635200000</v>
      </c>
      <c r="D10" s="3">
        <f t="shared" si="4"/>
        <v>638635200000</v>
      </c>
      <c r="E10" s="3">
        <f t="shared" si="4"/>
        <v>638636000000</v>
      </c>
    </row>
    <row r="11" spans="1:8" ht="38" x14ac:dyDescent="0.55000000000000004">
      <c r="A11" s="4" t="s">
        <v>20</v>
      </c>
      <c r="B11" s="8">
        <v>0.45</v>
      </c>
      <c r="C11" s="8">
        <v>0.41</v>
      </c>
      <c r="D11" s="8">
        <v>0.95</v>
      </c>
      <c r="E11" s="8">
        <v>0.25</v>
      </c>
    </row>
    <row r="12" spans="1:8" x14ac:dyDescent="0.55000000000000004">
      <c r="A12" s="4" t="s">
        <v>24</v>
      </c>
      <c r="B12">
        <f>B11*B10</f>
        <v>287385840000</v>
      </c>
      <c r="C12">
        <f t="shared" ref="C12:E12" si="5">C11*C10</f>
        <v>261840431999.99997</v>
      </c>
      <c r="D12">
        <f t="shared" si="5"/>
        <v>606703440000</v>
      </c>
      <c r="E12">
        <f t="shared" si="5"/>
        <v>159659000000</v>
      </c>
    </row>
    <row r="13" spans="1:8" x14ac:dyDescent="0.55000000000000004">
      <c r="A13" s="4" t="s">
        <v>37</v>
      </c>
      <c r="B13" s="11">
        <f>B12/1000000</f>
        <v>287385.84000000003</v>
      </c>
      <c r="C13" s="11">
        <f t="shared" ref="C13:E13" si="6">C12/1000000</f>
        <v>261840.43199999997</v>
      </c>
      <c r="D13" s="11">
        <f t="shared" si="6"/>
        <v>606703.43999999994</v>
      </c>
      <c r="E13" s="11">
        <f t="shared" si="6"/>
        <v>159659</v>
      </c>
    </row>
    <row r="14" spans="1:8" ht="38" x14ac:dyDescent="0.55000000000000004">
      <c r="A14" s="4" t="s">
        <v>26</v>
      </c>
      <c r="B14" s="11">
        <f>B3*B13</f>
        <v>15806.221200000002</v>
      </c>
      <c r="C14" s="11">
        <f t="shared" ref="C14:E14" si="7">C3*C13</f>
        <v>35610.298751999995</v>
      </c>
      <c r="D14" s="11">
        <f t="shared" si="7"/>
        <v>24874.841039999999</v>
      </c>
      <c r="E14" s="11">
        <f t="shared" si="7"/>
        <v>27780.665999999997</v>
      </c>
    </row>
    <row r="15" spans="1:8" ht="36" x14ac:dyDescent="0.55000000000000004">
      <c r="A15" s="4" t="s">
        <v>29</v>
      </c>
      <c r="B15" s="15">
        <f>SUM(B14:G14)</f>
        <v>104072.026992</v>
      </c>
      <c r="C15" s="15"/>
      <c r="D15" s="15"/>
      <c r="E15" s="15"/>
    </row>
    <row r="16" spans="1:8" ht="36" x14ac:dyDescent="0.55000000000000004">
      <c r="A16" s="4" t="s">
        <v>30</v>
      </c>
      <c r="B16" s="15">
        <f>H16/H18*B15</f>
        <v>28400.478168005455</v>
      </c>
      <c r="C16" s="15"/>
      <c r="D16" s="15"/>
      <c r="E16" s="15"/>
      <c r="F16" s="1"/>
      <c r="G16" s="9" t="s">
        <v>0</v>
      </c>
      <c r="H16" s="10">
        <v>12.01</v>
      </c>
    </row>
    <row r="17" spans="1:8" ht="36" x14ac:dyDescent="0.55000000000000004">
      <c r="A17" s="4" t="s">
        <v>38</v>
      </c>
      <c r="B17" s="15">
        <f>B15/Forest!B6</f>
        <v>715.48469664477238</v>
      </c>
      <c r="C17" s="15"/>
      <c r="D17" s="15"/>
      <c r="E17" s="15"/>
      <c r="F17" s="1"/>
      <c r="G17" s="9" t="s">
        <v>1</v>
      </c>
      <c r="H17" s="10">
        <v>16</v>
      </c>
    </row>
    <row r="18" spans="1:8" x14ac:dyDescent="0.55000000000000004">
      <c r="G18" s="9" t="s">
        <v>2</v>
      </c>
      <c r="H18" s="9">
        <f>H16+H17*2</f>
        <v>44.01</v>
      </c>
    </row>
  </sheetData>
  <mergeCells count="3">
    <mergeCell ref="B15:E15"/>
    <mergeCell ref="B16:E16"/>
    <mergeCell ref="B17:E17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70BC-DE2C-4A05-BEC4-028EB44BAC62}">
  <dimension ref="A1:H18"/>
  <sheetViews>
    <sheetView topLeftCell="A7" workbookViewId="0">
      <selection activeCell="G8" sqref="G8"/>
    </sheetView>
  </sheetViews>
  <sheetFormatPr defaultRowHeight="18" x14ac:dyDescent="0.55000000000000004"/>
  <cols>
    <col min="1" max="1" width="21.6640625" style="4" customWidth="1"/>
    <col min="2" max="3" width="14.6640625" customWidth="1"/>
    <col min="4" max="4" width="16.58203125" customWidth="1"/>
    <col min="5" max="5" width="16.75" customWidth="1"/>
    <col min="6" max="6" width="14" customWidth="1"/>
    <col min="7" max="7" width="13.83203125" customWidth="1"/>
    <col min="8" max="8" width="9.58203125" customWidth="1"/>
  </cols>
  <sheetData>
    <row r="1" spans="1:8" x14ac:dyDescent="0.55000000000000004">
      <c r="A1" s="4" t="s">
        <v>14</v>
      </c>
      <c r="B1" s="3">
        <v>1</v>
      </c>
      <c r="C1" s="3">
        <v>2</v>
      </c>
      <c r="D1" s="3">
        <v>3</v>
      </c>
      <c r="E1" s="3">
        <v>4</v>
      </c>
    </row>
    <row r="2" spans="1:8" x14ac:dyDescent="0.55000000000000004">
      <c r="A2" s="4" t="s">
        <v>27</v>
      </c>
      <c r="B2" s="3" t="s">
        <v>33</v>
      </c>
      <c r="C2" s="3" t="s">
        <v>28</v>
      </c>
      <c r="D2" s="3" t="s">
        <v>34</v>
      </c>
      <c r="E2" s="3" t="s">
        <v>35</v>
      </c>
    </row>
    <row r="3" spans="1:8" ht="74.5" customHeight="1" x14ac:dyDescent="0.55000000000000004">
      <c r="A3" s="4" t="s">
        <v>15</v>
      </c>
      <c r="B3" s="6">
        <v>5.5E-2</v>
      </c>
      <c r="C3" s="6">
        <v>0.13600000000000001</v>
      </c>
      <c r="D3" s="6">
        <v>2.9000000000000001E-2</v>
      </c>
      <c r="E3" s="12">
        <v>0.17399999999999999</v>
      </c>
      <c r="F3" s="3"/>
    </row>
    <row r="4" spans="1:8" ht="38" x14ac:dyDescent="0.55000000000000004">
      <c r="A4" s="4" t="s">
        <v>16</v>
      </c>
      <c r="B4" s="7">
        <v>798294</v>
      </c>
      <c r="C4" s="7">
        <v>798294</v>
      </c>
      <c r="D4" s="7">
        <v>798294</v>
      </c>
      <c r="E4" s="13">
        <v>798295</v>
      </c>
      <c r="F4" s="5"/>
    </row>
    <row r="5" spans="1:8" ht="38" x14ac:dyDescent="0.55000000000000004">
      <c r="A5" s="4" t="s">
        <v>21</v>
      </c>
      <c r="B5" s="3">
        <f>B4*1000000</f>
        <v>798294000000</v>
      </c>
      <c r="C5" s="3">
        <f t="shared" ref="C5:E5" si="0">C4*1000000</f>
        <v>798294000000</v>
      </c>
      <c r="D5" s="3">
        <f t="shared" si="0"/>
        <v>798294000000</v>
      </c>
      <c r="E5" s="3">
        <f t="shared" si="0"/>
        <v>798295000000</v>
      </c>
      <c r="F5" s="5"/>
    </row>
    <row r="6" spans="1:8" ht="36" x14ac:dyDescent="0.55000000000000004">
      <c r="A6" s="4" t="s">
        <v>17</v>
      </c>
      <c r="B6" s="7">
        <v>20</v>
      </c>
      <c r="C6" s="7">
        <v>20</v>
      </c>
      <c r="D6" s="7">
        <v>20</v>
      </c>
      <c r="E6" s="12">
        <v>20</v>
      </c>
      <c r="F6" s="5"/>
    </row>
    <row r="7" spans="1:8" ht="38" x14ac:dyDescent="0.55000000000000004">
      <c r="A7" s="4" t="s">
        <v>18</v>
      </c>
      <c r="B7" s="5">
        <f>B4*(B6/100)</f>
        <v>159658.80000000002</v>
      </c>
      <c r="C7" s="5">
        <f t="shared" ref="C7:D7" si="1">C4*(C6/100)</f>
        <v>159658.80000000002</v>
      </c>
      <c r="D7" s="5">
        <f t="shared" si="1"/>
        <v>159658.80000000002</v>
      </c>
      <c r="E7" s="5">
        <f t="shared" ref="E7" si="2">E4*(E6/100)</f>
        <v>159659</v>
      </c>
      <c r="F7" s="5"/>
    </row>
    <row r="8" spans="1:8" ht="38" x14ac:dyDescent="0.55000000000000004">
      <c r="A8" s="4" t="s">
        <v>22</v>
      </c>
      <c r="B8" s="3">
        <f>B7*1000000</f>
        <v>159658800000.00003</v>
      </c>
      <c r="C8" s="3">
        <f t="shared" ref="C8:D8" si="3">C7*1000000</f>
        <v>159658800000.00003</v>
      </c>
      <c r="D8" s="3">
        <f t="shared" si="3"/>
        <v>159658800000.00003</v>
      </c>
      <c r="E8" s="3">
        <f t="shared" ref="E8" si="4">E7*1000000</f>
        <v>159659000000</v>
      </c>
      <c r="F8" s="5"/>
    </row>
    <row r="9" spans="1:8" ht="20" x14ac:dyDescent="0.55000000000000004">
      <c r="A9" s="4" t="s">
        <v>19</v>
      </c>
      <c r="B9" s="5">
        <f>B4-B7</f>
        <v>638635.19999999995</v>
      </c>
      <c r="C9" s="5">
        <f t="shared" ref="C9:D9" si="5">C4-C7</f>
        <v>638635.19999999995</v>
      </c>
      <c r="D9" s="5">
        <f t="shared" si="5"/>
        <v>638635.19999999995</v>
      </c>
      <c r="E9" s="5">
        <f t="shared" ref="E9" si="6">E4-E7</f>
        <v>638636</v>
      </c>
    </row>
    <row r="10" spans="1:8" ht="20" x14ac:dyDescent="0.55000000000000004">
      <c r="A10" s="4" t="s">
        <v>23</v>
      </c>
      <c r="B10" s="3">
        <f>B9*1000000</f>
        <v>638635200000</v>
      </c>
      <c r="C10" s="3">
        <f t="shared" ref="C10:D10" si="7">C9*1000000</f>
        <v>638635200000</v>
      </c>
      <c r="D10" s="3">
        <f t="shared" si="7"/>
        <v>638635200000</v>
      </c>
      <c r="E10" s="3">
        <f t="shared" ref="E10" si="8">E9*1000000</f>
        <v>638636000000</v>
      </c>
    </row>
    <row r="11" spans="1:8" ht="38" x14ac:dyDescent="0.55000000000000004">
      <c r="A11" s="4" t="s">
        <v>20</v>
      </c>
      <c r="B11" s="8">
        <v>0.45</v>
      </c>
      <c r="C11" s="8">
        <v>0.41</v>
      </c>
      <c r="D11" s="8">
        <v>0.42</v>
      </c>
      <c r="E11" s="8">
        <v>0.25</v>
      </c>
    </row>
    <row r="12" spans="1:8" x14ac:dyDescent="0.55000000000000004">
      <c r="A12" s="4" t="s">
        <v>24</v>
      </c>
      <c r="B12">
        <f>B11*B10</f>
        <v>287385840000</v>
      </c>
      <c r="C12">
        <f t="shared" ref="C12:D12" si="9">C11*C10</f>
        <v>261840431999.99997</v>
      </c>
      <c r="D12">
        <f t="shared" si="9"/>
        <v>268226784000</v>
      </c>
      <c r="E12">
        <f t="shared" ref="E12" si="10">E11*E10</f>
        <v>159659000000</v>
      </c>
    </row>
    <row r="13" spans="1:8" x14ac:dyDescent="0.55000000000000004">
      <c r="A13" s="4" t="s">
        <v>37</v>
      </c>
      <c r="B13" s="11">
        <f>B12/1000000</f>
        <v>287385.84000000003</v>
      </c>
      <c r="C13" s="11">
        <f t="shared" ref="C13:D13" si="11">C12/1000000</f>
        <v>261840.43199999997</v>
      </c>
      <c r="D13" s="11">
        <f t="shared" si="11"/>
        <v>268226.78399999999</v>
      </c>
      <c r="E13" s="11">
        <f t="shared" ref="E13" si="12">E12/1000000</f>
        <v>159659</v>
      </c>
    </row>
    <row r="14" spans="1:8" ht="38" x14ac:dyDescent="0.55000000000000004">
      <c r="A14" s="4" t="s">
        <v>26</v>
      </c>
      <c r="B14" s="11">
        <f>B3*B13</f>
        <v>15806.221200000002</v>
      </c>
      <c r="C14" s="11">
        <f t="shared" ref="C14:D14" si="13">C3*C13</f>
        <v>35610.298751999995</v>
      </c>
      <c r="D14" s="11">
        <f t="shared" si="13"/>
        <v>7778.576736</v>
      </c>
      <c r="E14" s="11">
        <f t="shared" ref="E14" si="14">E3*E13</f>
        <v>27780.665999999997</v>
      </c>
    </row>
    <row r="15" spans="1:8" ht="36" x14ac:dyDescent="0.55000000000000004">
      <c r="A15" s="4" t="s">
        <v>29</v>
      </c>
      <c r="B15" s="15">
        <f>SUM(B14:G14)</f>
        <v>86975.762687999988</v>
      </c>
      <c r="C15" s="15"/>
      <c r="D15" s="15"/>
      <c r="E15" s="15"/>
    </row>
    <row r="16" spans="1:8" ht="36" x14ac:dyDescent="0.55000000000000004">
      <c r="A16" s="4" t="s">
        <v>30</v>
      </c>
      <c r="B16" s="15">
        <f>H16/H18*B15</f>
        <v>23735.035443828219</v>
      </c>
      <c r="C16" s="15"/>
      <c r="D16" s="15"/>
      <c r="E16" s="15"/>
      <c r="F16" s="1"/>
      <c r="G16" s="9" t="s">
        <v>0</v>
      </c>
      <c r="H16" s="10">
        <v>12.01</v>
      </c>
    </row>
    <row r="17" spans="1:8" ht="36" x14ac:dyDescent="0.55000000000000004">
      <c r="A17" s="4" t="s">
        <v>38</v>
      </c>
      <c r="B17" s="15">
        <f>B15/Forest!B6</f>
        <v>597.94960260603921</v>
      </c>
      <c r="C17" s="15"/>
      <c r="D17" s="15"/>
      <c r="E17" s="15"/>
      <c r="F17" s="1"/>
      <c r="G17" s="9" t="s">
        <v>1</v>
      </c>
      <c r="H17" s="10">
        <v>16</v>
      </c>
    </row>
    <row r="18" spans="1:8" x14ac:dyDescent="0.55000000000000004">
      <c r="G18" s="9" t="s">
        <v>2</v>
      </c>
      <c r="H18" s="9">
        <f>H16+H17*2</f>
        <v>44.01</v>
      </c>
    </row>
  </sheetData>
  <mergeCells count="3">
    <mergeCell ref="B15:E15"/>
    <mergeCell ref="B16:E16"/>
    <mergeCell ref="B17:E17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8F0F-E57F-4A2B-96C3-DD183AF98825}">
  <dimension ref="A1:H18"/>
  <sheetViews>
    <sheetView workbookViewId="0">
      <selection activeCell="F11" sqref="F11"/>
    </sheetView>
  </sheetViews>
  <sheetFormatPr defaultRowHeight="18" x14ac:dyDescent="0.55000000000000004"/>
  <cols>
    <col min="1" max="1" width="21.6640625" style="4" customWidth="1"/>
    <col min="2" max="3" width="14.6640625" customWidth="1"/>
    <col min="4" max="4" width="16.58203125" customWidth="1"/>
    <col min="5" max="5" width="16.75" customWidth="1"/>
    <col min="6" max="6" width="14" customWidth="1"/>
    <col min="7" max="7" width="13.83203125" customWidth="1"/>
    <col min="8" max="8" width="9.58203125" customWidth="1"/>
  </cols>
  <sheetData>
    <row r="1" spans="1:8" x14ac:dyDescent="0.55000000000000004">
      <c r="A1" s="4" t="s">
        <v>14</v>
      </c>
      <c r="B1" s="3">
        <v>1</v>
      </c>
      <c r="C1" s="3">
        <v>2</v>
      </c>
      <c r="D1" s="3">
        <v>3</v>
      </c>
    </row>
    <row r="2" spans="1:8" x14ac:dyDescent="0.55000000000000004">
      <c r="A2" s="4" t="s">
        <v>27</v>
      </c>
      <c r="B2" s="3" t="s">
        <v>33</v>
      </c>
      <c r="C2" s="3" t="s">
        <v>28</v>
      </c>
      <c r="D2" s="3" t="s">
        <v>34</v>
      </c>
    </row>
    <row r="3" spans="1:8" ht="74.5" customHeight="1" x14ac:dyDescent="0.55000000000000004">
      <c r="A3" s="4" t="s">
        <v>15</v>
      </c>
      <c r="B3" s="6">
        <v>5.5E-2</v>
      </c>
      <c r="C3" s="6">
        <v>0.13600000000000001</v>
      </c>
      <c r="D3" s="6">
        <v>2.9000000000000001E-2</v>
      </c>
      <c r="E3" s="4"/>
      <c r="F3" s="3"/>
    </row>
    <row r="4" spans="1:8" ht="38" x14ac:dyDescent="0.55000000000000004">
      <c r="A4" s="4" t="s">
        <v>16</v>
      </c>
      <c r="B4" s="7">
        <v>1064392</v>
      </c>
      <c r="C4" s="7">
        <v>1064392</v>
      </c>
      <c r="D4" s="7">
        <v>1064393</v>
      </c>
      <c r="E4" s="4"/>
      <c r="F4" s="5"/>
    </row>
    <row r="5" spans="1:8" ht="38" x14ac:dyDescent="0.55000000000000004">
      <c r="A5" s="4" t="s">
        <v>21</v>
      </c>
      <c r="B5" s="3">
        <f>B4*1000000</f>
        <v>1064392000000</v>
      </c>
      <c r="C5" s="3">
        <f t="shared" ref="C5:D5" si="0">C4*1000000</f>
        <v>1064392000000</v>
      </c>
      <c r="D5" s="3">
        <f t="shared" si="0"/>
        <v>1064393000000</v>
      </c>
      <c r="E5" s="4"/>
      <c r="F5" s="5"/>
    </row>
    <row r="6" spans="1:8" ht="36" x14ac:dyDescent="0.55000000000000004">
      <c r="A6" s="4" t="s">
        <v>17</v>
      </c>
      <c r="B6" s="7">
        <v>20</v>
      </c>
      <c r="C6" s="7">
        <v>20</v>
      </c>
      <c r="D6" s="7">
        <v>20</v>
      </c>
      <c r="E6" s="4"/>
      <c r="F6" s="5"/>
    </row>
    <row r="7" spans="1:8" ht="38" x14ac:dyDescent="0.55000000000000004">
      <c r="A7" s="4" t="s">
        <v>18</v>
      </c>
      <c r="B7" s="5">
        <f>B4*(B6/100)</f>
        <v>212878.40000000002</v>
      </c>
      <c r="C7" s="5">
        <f t="shared" ref="C7:D7" si="1">C4*(C6/100)</f>
        <v>212878.40000000002</v>
      </c>
      <c r="D7" s="5">
        <f t="shared" si="1"/>
        <v>212878.6</v>
      </c>
      <c r="F7" s="5"/>
    </row>
    <row r="8" spans="1:8" ht="38" x14ac:dyDescent="0.55000000000000004">
      <c r="A8" s="4" t="s">
        <v>22</v>
      </c>
      <c r="B8" s="3">
        <f>B7*1000000</f>
        <v>212878400000.00003</v>
      </c>
      <c r="C8" s="3">
        <f t="shared" ref="C8:D8" si="2">C7*1000000</f>
        <v>212878400000.00003</v>
      </c>
      <c r="D8" s="3">
        <f t="shared" si="2"/>
        <v>212878600000</v>
      </c>
      <c r="F8" s="5"/>
    </row>
    <row r="9" spans="1:8" ht="20" x14ac:dyDescent="0.55000000000000004">
      <c r="A9" s="4" t="s">
        <v>19</v>
      </c>
      <c r="B9" s="5">
        <f>B4-B7</f>
        <v>851513.6</v>
      </c>
      <c r="C9" s="5">
        <f t="shared" ref="C9:D9" si="3">C4-C7</f>
        <v>851513.6</v>
      </c>
      <c r="D9" s="5">
        <f t="shared" si="3"/>
        <v>851514.4</v>
      </c>
    </row>
    <row r="10" spans="1:8" ht="20" x14ac:dyDescent="0.55000000000000004">
      <c r="A10" s="4" t="s">
        <v>23</v>
      </c>
      <c r="B10" s="3">
        <f>B9*1000000</f>
        <v>851513600000</v>
      </c>
      <c r="C10" s="3">
        <f t="shared" ref="C10:D10" si="4">C9*1000000</f>
        <v>851513600000</v>
      </c>
      <c r="D10" s="3">
        <f t="shared" si="4"/>
        <v>851514400000</v>
      </c>
    </row>
    <row r="11" spans="1:8" ht="38" x14ac:dyDescent="0.55000000000000004">
      <c r="A11" s="4" t="s">
        <v>20</v>
      </c>
      <c r="B11" s="8">
        <v>0.45</v>
      </c>
      <c r="C11" s="8">
        <v>0.41</v>
      </c>
      <c r="D11" s="8">
        <v>0.42</v>
      </c>
    </row>
    <row r="12" spans="1:8" x14ac:dyDescent="0.55000000000000004">
      <c r="A12" s="4" t="s">
        <v>24</v>
      </c>
      <c r="B12">
        <f>B11*B10</f>
        <v>383181120000</v>
      </c>
      <c r="C12">
        <f t="shared" ref="C12:D12" si="5">C11*C10</f>
        <v>349120576000</v>
      </c>
      <c r="D12">
        <f t="shared" si="5"/>
        <v>357636048000</v>
      </c>
    </row>
    <row r="13" spans="1:8" x14ac:dyDescent="0.55000000000000004">
      <c r="A13" s="4" t="s">
        <v>25</v>
      </c>
      <c r="B13" s="11">
        <f>B12/1000000</f>
        <v>383181.12</v>
      </c>
      <c r="C13" s="11">
        <f t="shared" ref="C13:D13" si="6">C12/1000000</f>
        <v>349120.576</v>
      </c>
      <c r="D13" s="11">
        <f t="shared" si="6"/>
        <v>357636.04800000001</v>
      </c>
    </row>
    <row r="14" spans="1:8" ht="38" x14ac:dyDescent="0.55000000000000004">
      <c r="A14" s="4" t="s">
        <v>26</v>
      </c>
      <c r="B14" s="11">
        <f>B3*B13</f>
        <v>21074.961599999999</v>
      </c>
      <c r="C14" s="11">
        <f t="shared" ref="C14:D14" si="7">C3*C13</f>
        <v>47480.398336000006</v>
      </c>
      <c r="D14" s="11">
        <f t="shared" si="7"/>
        <v>10371.445392000001</v>
      </c>
    </row>
    <row r="15" spans="1:8" ht="36" x14ac:dyDescent="0.55000000000000004">
      <c r="A15" s="4" t="s">
        <v>29</v>
      </c>
      <c r="B15" s="15">
        <f>SUM(B14:G14)</f>
        <v>78926.805328000017</v>
      </c>
      <c r="C15" s="15"/>
      <c r="D15" s="15"/>
    </row>
    <row r="16" spans="1:8" ht="36" x14ac:dyDescent="0.55000000000000004">
      <c r="A16" s="4" t="s">
        <v>30</v>
      </c>
      <c r="B16" s="15">
        <f>H16/H18*B15</f>
        <v>21538.535150858446</v>
      </c>
      <c r="C16" s="15"/>
      <c r="D16" s="15"/>
      <c r="E16" s="3"/>
      <c r="F16" s="1"/>
      <c r="G16" s="9" t="s">
        <v>0</v>
      </c>
      <c r="H16" s="10">
        <v>12.01</v>
      </c>
    </row>
    <row r="17" spans="1:8" ht="36" x14ac:dyDescent="0.55000000000000004">
      <c r="A17" s="4" t="s">
        <v>31</v>
      </c>
      <c r="B17" s="15">
        <f>B15/Forest!B6</f>
        <v>542.61383197221676</v>
      </c>
      <c r="C17" s="15"/>
      <c r="D17" s="15"/>
      <c r="F17" s="1"/>
      <c r="G17" s="9" t="s">
        <v>1</v>
      </c>
      <c r="H17" s="10">
        <v>16</v>
      </c>
    </row>
    <row r="18" spans="1:8" x14ac:dyDescent="0.55000000000000004">
      <c r="G18" s="9" t="s">
        <v>2</v>
      </c>
      <c r="H18" s="9">
        <f>H16+H17*2</f>
        <v>44.01</v>
      </c>
    </row>
  </sheetData>
  <mergeCells count="3">
    <mergeCell ref="B15:D15"/>
    <mergeCell ref="B16:D16"/>
    <mergeCell ref="B17:D17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A43F-0A9C-4E6D-98B6-F48CE4608442}">
  <dimension ref="A1:H18"/>
  <sheetViews>
    <sheetView topLeftCell="A6" workbookViewId="0">
      <selection activeCell="B17" sqref="B17:D17"/>
    </sheetView>
  </sheetViews>
  <sheetFormatPr defaultRowHeight="18" x14ac:dyDescent="0.55000000000000004"/>
  <cols>
    <col min="1" max="1" width="21.6640625" style="4" customWidth="1"/>
    <col min="2" max="3" width="14.6640625" customWidth="1"/>
    <col min="4" max="4" width="16.58203125" customWidth="1"/>
    <col min="5" max="5" width="16.75" customWidth="1"/>
    <col min="6" max="6" width="14" customWidth="1"/>
    <col min="7" max="7" width="13.83203125" customWidth="1"/>
    <col min="8" max="8" width="9.58203125" customWidth="1"/>
  </cols>
  <sheetData>
    <row r="1" spans="1:8" x14ac:dyDescent="0.55000000000000004">
      <c r="A1" s="4" t="s">
        <v>14</v>
      </c>
      <c r="B1" s="3">
        <v>1</v>
      </c>
      <c r="C1" s="3">
        <v>2</v>
      </c>
      <c r="D1" s="3">
        <v>3</v>
      </c>
    </row>
    <row r="2" spans="1:8" x14ac:dyDescent="0.55000000000000004">
      <c r="A2" s="4" t="s">
        <v>27</v>
      </c>
      <c r="B2" s="3" t="s">
        <v>33</v>
      </c>
      <c r="C2" s="3" t="s">
        <v>28</v>
      </c>
      <c r="D2" s="3" t="s">
        <v>35</v>
      </c>
    </row>
    <row r="3" spans="1:8" ht="74.5" customHeight="1" x14ac:dyDescent="0.55000000000000004">
      <c r="A3" s="4" t="s">
        <v>15</v>
      </c>
      <c r="B3" s="6">
        <v>5.5E-2</v>
      </c>
      <c r="C3" s="6">
        <v>0.13600000000000001</v>
      </c>
      <c r="D3" s="6">
        <v>0.17399999999999999</v>
      </c>
      <c r="E3" s="4"/>
      <c r="F3" s="3"/>
    </row>
    <row r="4" spans="1:8" ht="38" x14ac:dyDescent="0.55000000000000004">
      <c r="A4" s="4" t="s">
        <v>16</v>
      </c>
      <c r="B4" s="7">
        <v>1064392</v>
      </c>
      <c r="C4" s="7">
        <v>1064392</v>
      </c>
      <c r="D4" s="7">
        <v>1064393</v>
      </c>
      <c r="E4" s="4"/>
      <c r="F4" s="5"/>
    </row>
    <row r="5" spans="1:8" ht="38" x14ac:dyDescent="0.55000000000000004">
      <c r="A5" s="4" t="s">
        <v>21</v>
      </c>
      <c r="B5" s="3">
        <f>B4*1000000</f>
        <v>1064392000000</v>
      </c>
      <c r="C5" s="3">
        <f t="shared" ref="C5:D5" si="0">C4*1000000</f>
        <v>1064392000000</v>
      </c>
      <c r="D5" s="3">
        <f t="shared" si="0"/>
        <v>1064393000000</v>
      </c>
      <c r="E5" s="4"/>
      <c r="F5" s="5"/>
    </row>
    <row r="6" spans="1:8" ht="36" x14ac:dyDescent="0.55000000000000004">
      <c r="A6" s="4" t="s">
        <v>17</v>
      </c>
      <c r="B6" s="7">
        <v>20</v>
      </c>
      <c r="C6" s="7">
        <v>20</v>
      </c>
      <c r="D6" s="7">
        <v>20</v>
      </c>
      <c r="E6" s="4"/>
      <c r="F6" s="5"/>
    </row>
    <row r="7" spans="1:8" ht="38" x14ac:dyDescent="0.55000000000000004">
      <c r="A7" s="4" t="s">
        <v>18</v>
      </c>
      <c r="B7" s="5">
        <f>B4*(B6/100)</f>
        <v>212878.40000000002</v>
      </c>
      <c r="C7" s="5">
        <f t="shared" ref="C7:D7" si="1">C4*(C6/100)</f>
        <v>212878.40000000002</v>
      </c>
      <c r="D7" s="5">
        <f t="shared" si="1"/>
        <v>212878.6</v>
      </c>
      <c r="F7" s="5"/>
    </row>
    <row r="8" spans="1:8" ht="38" x14ac:dyDescent="0.55000000000000004">
      <c r="A8" s="4" t="s">
        <v>22</v>
      </c>
      <c r="B8" s="3">
        <f>B7*1000000</f>
        <v>212878400000.00003</v>
      </c>
      <c r="C8" s="3">
        <f t="shared" ref="C8:D8" si="2">C7*1000000</f>
        <v>212878400000.00003</v>
      </c>
      <c r="D8" s="3">
        <f t="shared" si="2"/>
        <v>212878600000</v>
      </c>
      <c r="F8" s="5"/>
    </row>
    <row r="9" spans="1:8" ht="20" x14ac:dyDescent="0.55000000000000004">
      <c r="A9" s="4" t="s">
        <v>19</v>
      </c>
      <c r="B9" s="5">
        <f>B4-B7</f>
        <v>851513.6</v>
      </c>
      <c r="C9" s="5">
        <f t="shared" ref="C9:D9" si="3">C4-C7</f>
        <v>851513.6</v>
      </c>
      <c r="D9" s="5">
        <f t="shared" si="3"/>
        <v>851514.4</v>
      </c>
    </row>
    <row r="10" spans="1:8" ht="20" x14ac:dyDescent="0.55000000000000004">
      <c r="A10" s="4" t="s">
        <v>23</v>
      </c>
      <c r="B10" s="3">
        <f>B9*1000000</f>
        <v>851513600000</v>
      </c>
      <c r="C10" s="3">
        <f t="shared" ref="C10:D10" si="4">C9*1000000</f>
        <v>851513600000</v>
      </c>
      <c r="D10" s="3">
        <f t="shared" si="4"/>
        <v>851514400000</v>
      </c>
    </row>
    <row r="11" spans="1:8" ht="38" x14ac:dyDescent="0.55000000000000004">
      <c r="A11" s="4" t="s">
        <v>20</v>
      </c>
      <c r="B11" s="8">
        <v>0.45</v>
      </c>
      <c r="C11" s="8">
        <v>0.41</v>
      </c>
      <c r="D11" s="8">
        <v>0.25</v>
      </c>
    </row>
    <row r="12" spans="1:8" x14ac:dyDescent="0.55000000000000004">
      <c r="A12" s="4" t="s">
        <v>24</v>
      </c>
      <c r="B12">
        <f>B11*B10</f>
        <v>383181120000</v>
      </c>
      <c r="C12">
        <f t="shared" ref="C12:D12" si="5">C11*C10</f>
        <v>349120576000</v>
      </c>
      <c r="D12">
        <f t="shared" si="5"/>
        <v>212878600000</v>
      </c>
    </row>
    <row r="13" spans="1:8" x14ac:dyDescent="0.55000000000000004">
      <c r="A13" s="4" t="s">
        <v>25</v>
      </c>
      <c r="B13" s="11">
        <f>B12/1000000</f>
        <v>383181.12</v>
      </c>
      <c r="C13" s="11">
        <f t="shared" ref="C13:D13" si="6">C12/1000000</f>
        <v>349120.576</v>
      </c>
      <c r="D13" s="11">
        <f t="shared" si="6"/>
        <v>212878.6</v>
      </c>
    </row>
    <row r="14" spans="1:8" ht="38" x14ac:dyDescent="0.55000000000000004">
      <c r="A14" s="4" t="s">
        <v>26</v>
      </c>
      <c r="B14" s="11">
        <f>B3*B13</f>
        <v>21074.961599999999</v>
      </c>
      <c r="C14" s="11">
        <f t="shared" ref="C14:D14" si="7">C3*C13</f>
        <v>47480.398336000006</v>
      </c>
      <c r="D14" s="11">
        <f t="shared" si="7"/>
        <v>37040.876400000001</v>
      </c>
    </row>
    <row r="15" spans="1:8" ht="36" x14ac:dyDescent="0.55000000000000004">
      <c r="A15" s="4" t="s">
        <v>29</v>
      </c>
      <c r="B15" s="15">
        <f>SUM(B14:G14)</f>
        <v>105596.236336</v>
      </c>
      <c r="C15" s="15"/>
      <c r="D15" s="15"/>
    </row>
    <row r="16" spans="1:8" ht="36" x14ac:dyDescent="0.55000000000000004">
      <c r="A16" s="4" t="s">
        <v>30</v>
      </c>
      <c r="B16" s="15">
        <f>H16/H18*B15</f>
        <v>28816.42350364372</v>
      </c>
      <c r="C16" s="15"/>
      <c r="D16" s="15"/>
      <c r="E16" s="3"/>
      <c r="F16" s="1"/>
      <c r="G16" s="9" t="s">
        <v>0</v>
      </c>
      <c r="H16" s="10">
        <v>12.01</v>
      </c>
    </row>
    <row r="17" spans="1:8" ht="36" x14ac:dyDescent="0.55000000000000004">
      <c r="A17" s="4" t="s">
        <v>31</v>
      </c>
      <c r="B17" s="15">
        <f>B15/Forest!B6</f>
        <v>725.96348226695306</v>
      </c>
      <c r="C17" s="15"/>
      <c r="D17" s="15"/>
      <c r="F17" s="1"/>
      <c r="G17" s="9" t="s">
        <v>1</v>
      </c>
      <c r="H17" s="10">
        <v>16</v>
      </c>
    </row>
    <row r="18" spans="1:8" x14ac:dyDescent="0.55000000000000004">
      <c r="G18" s="9" t="s">
        <v>2</v>
      </c>
      <c r="H18" s="9">
        <f>H16+H17*2</f>
        <v>44.01</v>
      </c>
    </row>
  </sheetData>
  <mergeCells count="3">
    <mergeCell ref="B15:D15"/>
    <mergeCell ref="B16:D16"/>
    <mergeCell ref="B17:D17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CBE3-8161-4FAF-B94F-D43941543242}">
  <dimension ref="A1:H18"/>
  <sheetViews>
    <sheetView workbookViewId="0">
      <selection activeCell="B4" sqref="B4"/>
    </sheetView>
  </sheetViews>
  <sheetFormatPr defaultRowHeight="18" x14ac:dyDescent="0.55000000000000004"/>
  <cols>
    <col min="1" max="1" width="21.6640625" style="4" customWidth="1"/>
    <col min="2" max="3" width="14.6640625" customWidth="1"/>
    <col min="4" max="4" width="16.58203125" customWidth="1"/>
    <col min="5" max="5" width="16.75" customWidth="1"/>
    <col min="6" max="6" width="14" customWidth="1"/>
    <col min="7" max="7" width="13.83203125" customWidth="1"/>
    <col min="8" max="8" width="9.58203125" customWidth="1"/>
  </cols>
  <sheetData>
    <row r="1" spans="1:8" x14ac:dyDescent="0.55000000000000004">
      <c r="A1" s="4" t="s">
        <v>14</v>
      </c>
      <c r="B1" s="3">
        <v>1</v>
      </c>
      <c r="C1" s="3"/>
      <c r="D1" s="3"/>
    </row>
    <row r="2" spans="1:8" x14ac:dyDescent="0.55000000000000004">
      <c r="A2" s="4" t="s">
        <v>27</v>
      </c>
      <c r="B2" s="3" t="s">
        <v>36</v>
      </c>
      <c r="C2" s="3"/>
      <c r="D2" s="3"/>
    </row>
    <row r="3" spans="1:8" ht="74.5" customHeight="1" x14ac:dyDescent="0.55000000000000004">
      <c r="A3" s="4" t="s">
        <v>15</v>
      </c>
      <c r="B3" s="6">
        <v>1.0999999999999999E-2</v>
      </c>
      <c r="C3" s="6"/>
      <c r="D3" s="6"/>
      <c r="E3" s="4"/>
      <c r="F3" s="3"/>
    </row>
    <row r="4" spans="1:8" ht="38" x14ac:dyDescent="0.55000000000000004">
      <c r="A4" s="4" t="s">
        <v>16</v>
      </c>
      <c r="B4" s="7">
        <v>3193177</v>
      </c>
      <c r="C4" s="7"/>
      <c r="D4" s="7"/>
      <c r="E4" s="4"/>
      <c r="F4" s="5"/>
    </row>
    <row r="5" spans="1:8" ht="38" x14ac:dyDescent="0.55000000000000004">
      <c r="A5" s="4" t="s">
        <v>21</v>
      </c>
      <c r="B5" s="3">
        <f>B4*1000000</f>
        <v>3193177000000</v>
      </c>
      <c r="C5" s="3"/>
      <c r="D5" s="3"/>
      <c r="E5" s="4"/>
      <c r="F5" s="5"/>
    </row>
    <row r="6" spans="1:8" ht="36" x14ac:dyDescent="0.55000000000000004">
      <c r="A6" s="4" t="s">
        <v>17</v>
      </c>
      <c r="B6" s="7">
        <v>20</v>
      </c>
      <c r="C6" s="7"/>
      <c r="D6" s="7"/>
      <c r="E6" s="4"/>
      <c r="F6" s="5"/>
    </row>
    <row r="7" spans="1:8" ht="38" x14ac:dyDescent="0.55000000000000004">
      <c r="A7" s="4" t="s">
        <v>18</v>
      </c>
      <c r="B7" s="5">
        <f>B4*(B6/100)</f>
        <v>638635.4</v>
      </c>
      <c r="C7" s="5"/>
      <c r="D7" s="5"/>
      <c r="F7" s="5"/>
    </row>
    <row r="8" spans="1:8" ht="38" x14ac:dyDescent="0.55000000000000004">
      <c r="A8" s="4" t="s">
        <v>22</v>
      </c>
      <c r="B8" s="3">
        <f>B7*1000000</f>
        <v>638635400000</v>
      </c>
      <c r="C8" s="3"/>
      <c r="D8" s="3"/>
      <c r="F8" s="5"/>
    </row>
    <row r="9" spans="1:8" ht="20" x14ac:dyDescent="0.55000000000000004">
      <c r="A9" s="4" t="s">
        <v>19</v>
      </c>
      <c r="B9" s="5">
        <f>B4-B7</f>
        <v>2554541.6</v>
      </c>
      <c r="C9" s="5"/>
      <c r="D9" s="5"/>
    </row>
    <row r="10" spans="1:8" ht="20" x14ac:dyDescent="0.55000000000000004">
      <c r="A10" s="4" t="s">
        <v>23</v>
      </c>
      <c r="B10" s="3">
        <f>B9*1000000</f>
        <v>2554541600000</v>
      </c>
      <c r="C10" s="3"/>
      <c r="D10" s="3"/>
    </row>
    <row r="11" spans="1:8" ht="38" x14ac:dyDescent="0.55000000000000004">
      <c r="A11" s="4" t="s">
        <v>20</v>
      </c>
      <c r="B11" s="8">
        <v>0.51</v>
      </c>
      <c r="C11" s="8"/>
      <c r="D11" s="8"/>
    </row>
    <row r="12" spans="1:8" x14ac:dyDescent="0.55000000000000004">
      <c r="A12" s="4" t="s">
        <v>24</v>
      </c>
      <c r="B12">
        <f>B11*B10</f>
        <v>1302816216000</v>
      </c>
    </row>
    <row r="13" spans="1:8" x14ac:dyDescent="0.55000000000000004">
      <c r="A13" s="4" t="s">
        <v>25</v>
      </c>
      <c r="B13" s="11">
        <f>B12/1000000</f>
        <v>1302816.216</v>
      </c>
      <c r="C13" s="11"/>
      <c r="D13" s="11"/>
    </row>
    <row r="14" spans="1:8" ht="38" x14ac:dyDescent="0.55000000000000004">
      <c r="A14" s="4" t="s">
        <v>26</v>
      </c>
      <c r="B14" s="11">
        <f>B3*B13</f>
        <v>14330.978375999999</v>
      </c>
      <c r="C14" s="11"/>
      <c r="D14" s="11"/>
    </row>
    <row r="15" spans="1:8" ht="36" x14ac:dyDescent="0.55000000000000004">
      <c r="A15" s="4" t="s">
        <v>29</v>
      </c>
      <c r="B15" s="15">
        <f>SUM(B14:G14)</f>
        <v>14330.978375999999</v>
      </c>
      <c r="C15" s="15"/>
      <c r="D15" s="15"/>
    </row>
    <row r="16" spans="1:8" ht="36" x14ac:dyDescent="0.55000000000000004">
      <c r="A16" s="4" t="s">
        <v>30</v>
      </c>
      <c r="B16" s="15">
        <f>H16/H18*B15</f>
        <v>3910.8168665248804</v>
      </c>
      <c r="C16" s="15"/>
      <c r="D16" s="15"/>
      <c r="E16" s="3"/>
      <c r="F16" s="1"/>
      <c r="G16" s="9" t="s">
        <v>0</v>
      </c>
      <c r="H16" s="10">
        <v>12.01</v>
      </c>
    </row>
    <row r="17" spans="1:8" ht="36" x14ac:dyDescent="0.55000000000000004">
      <c r="A17" s="4" t="s">
        <v>31</v>
      </c>
      <c r="B17" s="15">
        <f>B15/Forest!B6</f>
        <v>98.524031983765866</v>
      </c>
      <c r="C17" s="15"/>
      <c r="D17" s="15"/>
      <c r="F17" s="1"/>
      <c r="G17" s="9" t="s">
        <v>1</v>
      </c>
      <c r="H17" s="10">
        <v>16</v>
      </c>
    </row>
    <row r="18" spans="1:8" x14ac:dyDescent="0.55000000000000004">
      <c r="G18" s="9" t="s">
        <v>2</v>
      </c>
      <c r="H18" s="9">
        <f>H16+H17*2</f>
        <v>44.01</v>
      </c>
    </row>
  </sheetData>
  <mergeCells count="3">
    <mergeCell ref="B15:D15"/>
    <mergeCell ref="B16:D16"/>
    <mergeCell ref="B17:D17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AC36B-B411-4A37-8CDD-37548A7CC07B}">
  <dimension ref="A1:H18"/>
  <sheetViews>
    <sheetView workbookViewId="0">
      <selection activeCell="B11" sqref="B11"/>
    </sheetView>
  </sheetViews>
  <sheetFormatPr defaultRowHeight="18" x14ac:dyDescent="0.55000000000000004"/>
  <cols>
    <col min="1" max="1" width="21.6640625" style="4" customWidth="1"/>
    <col min="2" max="3" width="14.6640625" customWidth="1"/>
    <col min="4" max="4" width="16.58203125" customWidth="1"/>
    <col min="5" max="5" width="16.75" customWidth="1"/>
    <col min="6" max="6" width="14" customWidth="1"/>
    <col min="7" max="7" width="13.83203125" customWidth="1"/>
    <col min="8" max="8" width="9.58203125" customWidth="1"/>
  </cols>
  <sheetData>
    <row r="1" spans="1:8" x14ac:dyDescent="0.55000000000000004">
      <c r="A1" s="4" t="s">
        <v>14</v>
      </c>
      <c r="B1" s="3">
        <v>1</v>
      </c>
      <c r="C1" s="3"/>
      <c r="D1" s="3"/>
    </row>
    <row r="2" spans="1:8" x14ac:dyDescent="0.55000000000000004">
      <c r="A2" s="4" t="s">
        <v>27</v>
      </c>
      <c r="B2" s="3" t="s">
        <v>35</v>
      </c>
      <c r="C2" s="3"/>
      <c r="D2" s="3"/>
    </row>
    <row r="3" spans="1:8" ht="74.5" customHeight="1" x14ac:dyDescent="0.55000000000000004">
      <c r="A3" s="4" t="s">
        <v>15</v>
      </c>
      <c r="B3" s="6">
        <v>0.17399999999999999</v>
      </c>
      <c r="C3" s="6"/>
      <c r="D3" s="6"/>
      <c r="E3" s="4"/>
      <c r="F3" s="3"/>
    </row>
    <row r="4" spans="1:8" ht="38" x14ac:dyDescent="0.55000000000000004">
      <c r="A4" s="4" t="s">
        <v>16</v>
      </c>
      <c r="B4" s="7">
        <v>3193177</v>
      </c>
      <c r="C4" s="7"/>
      <c r="D4" s="7"/>
      <c r="E4" s="4"/>
      <c r="F4" s="5"/>
    </row>
    <row r="5" spans="1:8" ht="38" x14ac:dyDescent="0.55000000000000004">
      <c r="A5" s="4" t="s">
        <v>21</v>
      </c>
      <c r="B5" s="3">
        <f>B4*1000000</f>
        <v>3193177000000</v>
      </c>
      <c r="C5" s="3"/>
      <c r="D5" s="3"/>
      <c r="E5" s="4"/>
      <c r="F5" s="5"/>
    </row>
    <row r="6" spans="1:8" ht="36" x14ac:dyDescent="0.55000000000000004">
      <c r="A6" s="4" t="s">
        <v>17</v>
      </c>
      <c r="B6" s="7">
        <v>20</v>
      </c>
      <c r="C6" s="7"/>
      <c r="D6" s="7"/>
      <c r="E6" s="4"/>
      <c r="F6" s="5"/>
    </row>
    <row r="7" spans="1:8" ht="38" x14ac:dyDescent="0.55000000000000004">
      <c r="A7" s="4" t="s">
        <v>18</v>
      </c>
      <c r="B7" s="5">
        <f>B4*(B6/100)</f>
        <v>638635.4</v>
      </c>
      <c r="C7" s="5"/>
      <c r="D7" s="5"/>
      <c r="F7" s="5"/>
    </row>
    <row r="8" spans="1:8" ht="38" x14ac:dyDescent="0.55000000000000004">
      <c r="A8" s="4" t="s">
        <v>22</v>
      </c>
      <c r="B8" s="3">
        <f>B7*1000000</f>
        <v>638635400000</v>
      </c>
      <c r="C8" s="3"/>
      <c r="D8" s="3"/>
      <c r="F8" s="5"/>
    </row>
    <row r="9" spans="1:8" ht="20" x14ac:dyDescent="0.55000000000000004">
      <c r="A9" s="4" t="s">
        <v>19</v>
      </c>
      <c r="B9" s="5">
        <f>B4-B7</f>
        <v>2554541.6</v>
      </c>
      <c r="C9" s="5"/>
      <c r="D9" s="5"/>
    </row>
    <row r="10" spans="1:8" ht="20" x14ac:dyDescent="0.55000000000000004">
      <c r="A10" s="4" t="s">
        <v>23</v>
      </c>
      <c r="B10" s="3">
        <f>B9*1000000</f>
        <v>2554541600000</v>
      </c>
      <c r="C10" s="3"/>
      <c r="D10" s="3"/>
    </row>
    <row r="11" spans="1:8" ht="38" x14ac:dyDescent="0.55000000000000004">
      <c r="A11" s="4" t="s">
        <v>20</v>
      </c>
      <c r="B11" s="8">
        <v>0.25</v>
      </c>
      <c r="C11" s="8"/>
      <c r="D11" s="8"/>
    </row>
    <row r="12" spans="1:8" x14ac:dyDescent="0.55000000000000004">
      <c r="A12" s="4" t="s">
        <v>24</v>
      </c>
      <c r="B12">
        <f>B11*B10</f>
        <v>638635400000</v>
      </c>
    </row>
    <row r="13" spans="1:8" x14ac:dyDescent="0.55000000000000004">
      <c r="A13" s="4" t="s">
        <v>25</v>
      </c>
      <c r="B13" s="11">
        <f>B12/1000000</f>
        <v>638635.4</v>
      </c>
      <c r="C13" s="11"/>
      <c r="D13" s="11"/>
    </row>
    <row r="14" spans="1:8" ht="38" x14ac:dyDescent="0.55000000000000004">
      <c r="A14" s="4" t="s">
        <v>26</v>
      </c>
      <c r="B14" s="11">
        <f>B3*B13</f>
        <v>111122.55959999999</v>
      </c>
      <c r="C14" s="11"/>
      <c r="D14" s="11"/>
    </row>
    <row r="15" spans="1:8" ht="36" x14ac:dyDescent="0.55000000000000004">
      <c r="A15" s="4" t="s">
        <v>29</v>
      </c>
      <c r="B15" s="15">
        <f>SUM(B14:G14)</f>
        <v>111122.55959999999</v>
      </c>
      <c r="C15" s="15"/>
      <c r="D15" s="15"/>
    </row>
    <row r="16" spans="1:8" ht="36" x14ac:dyDescent="0.55000000000000004">
      <c r="A16" s="4" t="s">
        <v>30</v>
      </c>
      <c r="B16" s="15">
        <f>H16/H18*B15</f>
        <v>30324.515809952281</v>
      </c>
      <c r="C16" s="15"/>
      <c r="D16" s="15"/>
      <c r="E16" s="3"/>
      <c r="F16" s="1"/>
      <c r="G16" s="9" t="s">
        <v>0</v>
      </c>
      <c r="H16" s="10">
        <v>12.01</v>
      </c>
    </row>
    <row r="17" spans="1:8" ht="36" x14ac:dyDescent="0.55000000000000004">
      <c r="A17" s="4" t="s">
        <v>31</v>
      </c>
      <c r="B17" s="15">
        <f>B15/Forest!B6</f>
        <v>763.95639773508287</v>
      </c>
      <c r="C17" s="15"/>
      <c r="D17" s="15"/>
      <c r="F17" s="1"/>
      <c r="G17" s="9" t="s">
        <v>1</v>
      </c>
      <c r="H17" s="10">
        <v>16</v>
      </c>
    </row>
    <row r="18" spans="1:8" x14ac:dyDescent="0.55000000000000004">
      <c r="G18" s="9" t="s">
        <v>2</v>
      </c>
      <c r="H18" s="9">
        <f>H16+H17*2</f>
        <v>44.01</v>
      </c>
    </row>
  </sheetData>
  <mergeCells count="3">
    <mergeCell ref="B15:D15"/>
    <mergeCell ref="B16:D16"/>
    <mergeCell ref="B17:D17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5EFD-8FF1-42AF-9BF2-F041EDC155FF}">
  <dimension ref="A1:B15"/>
  <sheetViews>
    <sheetView workbookViewId="0">
      <selection activeCell="B7" sqref="B7"/>
    </sheetView>
  </sheetViews>
  <sheetFormatPr defaultRowHeight="18" x14ac:dyDescent="0.55000000000000004"/>
  <cols>
    <col min="1" max="1" width="36.33203125" customWidth="1"/>
    <col min="2" max="2" width="11.9140625" customWidth="1"/>
    <col min="3" max="3" width="26.25" customWidth="1"/>
    <col min="4" max="4" width="17.25" customWidth="1"/>
    <col min="5" max="5" width="39.75" customWidth="1"/>
    <col min="6" max="6" width="10.33203125" customWidth="1"/>
  </cols>
  <sheetData>
    <row r="1" spans="1:2" x14ac:dyDescent="0.55000000000000004">
      <c r="A1" t="s">
        <v>11</v>
      </c>
    </row>
    <row r="2" spans="1:2" ht="49.5" customHeight="1" x14ac:dyDescent="0.55000000000000004">
      <c r="A2" t="s">
        <v>4</v>
      </c>
      <c r="B2">
        <v>3.8</v>
      </c>
    </row>
    <row r="3" spans="1:2" ht="22.5" customHeight="1" x14ac:dyDescent="0.55000000000000004">
      <c r="A3" t="s">
        <v>10</v>
      </c>
      <c r="B3">
        <f>B2*B11/B9</f>
        <v>13.924895920066609</v>
      </c>
    </row>
    <row r="4" spans="1:2" ht="20" x14ac:dyDescent="0.55000000000000004">
      <c r="A4" t="s">
        <v>32</v>
      </c>
      <c r="B4">
        <v>104458</v>
      </c>
    </row>
    <row r="5" spans="1:2" x14ac:dyDescent="0.55000000000000004">
      <c r="A5" t="s">
        <v>3</v>
      </c>
      <c r="B5">
        <f>B4/10000</f>
        <v>10.4458</v>
      </c>
    </row>
    <row r="6" spans="1:2" x14ac:dyDescent="0.55000000000000004">
      <c r="A6" t="s">
        <v>12</v>
      </c>
      <c r="B6">
        <f>B3*B5</f>
        <v>145.45667780183177</v>
      </c>
    </row>
    <row r="7" spans="1:2" x14ac:dyDescent="0.55000000000000004">
      <c r="A7" t="s">
        <v>5</v>
      </c>
      <c r="B7">
        <f>B2*B5</f>
        <v>39.694040000000001</v>
      </c>
    </row>
    <row r="9" spans="1:2" x14ac:dyDescent="0.55000000000000004">
      <c r="A9" t="s">
        <v>0</v>
      </c>
      <c r="B9" s="1">
        <v>12.01</v>
      </c>
    </row>
    <row r="10" spans="1:2" x14ac:dyDescent="0.55000000000000004">
      <c r="A10" t="s">
        <v>1</v>
      </c>
      <c r="B10" s="1">
        <v>16</v>
      </c>
    </row>
    <row r="11" spans="1:2" x14ac:dyDescent="0.55000000000000004">
      <c r="A11" t="s">
        <v>2</v>
      </c>
      <c r="B11">
        <f>B9+B10*2</f>
        <v>44.01</v>
      </c>
    </row>
    <row r="13" spans="1:2" x14ac:dyDescent="0.55000000000000004">
      <c r="A13" t="s">
        <v>6</v>
      </c>
      <c r="B13" s="2" t="s">
        <v>8</v>
      </c>
    </row>
    <row r="14" spans="1:2" x14ac:dyDescent="0.55000000000000004">
      <c r="A14" t="s">
        <v>7</v>
      </c>
      <c r="B14" s="2" t="s">
        <v>9</v>
      </c>
    </row>
    <row r="15" spans="1:2" x14ac:dyDescent="0.55000000000000004">
      <c r="A15" t="s">
        <v>13</v>
      </c>
      <c r="B15" s="2" t="s">
        <v>9</v>
      </c>
    </row>
  </sheetData>
  <phoneticPr fontId="1"/>
  <hyperlinks>
    <hyperlink ref="B13" r:id="rId1" xr:uid="{AC231D61-DB5C-4810-9EEB-E07AFFFDCF98}"/>
    <hyperlink ref="B14" r:id="rId2" xr:uid="{538528B8-9C19-42C6-A3CC-4D172D1C9729}"/>
    <hyperlink ref="B15" r:id="rId3" xr:uid="{0071EC23-07AB-494F-9D33-2C6CBCD966D7}"/>
  </hyperlinks>
  <pageMargins left="0.7" right="0.7" top="0.75" bottom="0.75" header="0.3" footer="0.3"/>
  <pageSetup paperSize="9" orientation="portrait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PSB18+BBF20+FC20+NagedSS+WCwet</vt:lpstr>
      <vt:lpstr>LBB2018+PSB2018+Non-aged SS+FC2</vt:lpstr>
      <vt:lpstr>LBB2018+PSB2018+BBF2020+FC2020</vt:lpstr>
      <vt:lpstr>LBB2018+PSB2018+BBF2020</vt:lpstr>
      <vt:lpstr>LBB2018+PSB2018+FC2020</vt:lpstr>
      <vt:lpstr>Minimum_BB2018</vt:lpstr>
      <vt:lpstr>Maximum_FC2020</vt:lpstr>
      <vt:lpstr>Forest</vt:lpstr>
      <vt:lpstr>総埋立容量_m3</vt:lpstr>
      <vt:lpstr>副産物種別数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komine</dc:creator>
  <cp:lastModifiedBy>秀雄 小峯</cp:lastModifiedBy>
  <dcterms:created xsi:type="dcterms:W3CDTF">2020-01-06T07:31:04Z</dcterms:created>
  <dcterms:modified xsi:type="dcterms:W3CDTF">2026-04-16T02:27:27Z</dcterms:modified>
</cp:coreProperties>
</file>